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adamhackney/Downloads/"/>
    </mc:Choice>
  </mc:AlternateContent>
  <bookViews>
    <workbookView xWindow="8440" yWindow="5300" windowWidth="16100" windowHeight="9660" activeTab="1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8" i="2" l="1"/>
  <c r="M8" i="2"/>
  <c r="AA8" i="2"/>
  <c r="AB8" i="2"/>
  <c r="AC8" i="2"/>
  <c r="Y8" i="2"/>
  <c r="X8" i="2"/>
  <c r="W8" i="2"/>
  <c r="L8" i="2"/>
  <c r="V8" i="2"/>
  <c r="S8" i="2"/>
  <c r="Q8" i="2"/>
  <c r="R8" i="2"/>
  <c r="AD7" i="2"/>
  <c r="M7" i="2"/>
  <c r="AA7" i="2"/>
  <c r="AB7" i="2"/>
  <c r="AC7" i="2"/>
  <c r="Y7" i="2"/>
  <c r="X7" i="2"/>
  <c r="W7" i="2"/>
  <c r="L7" i="2"/>
  <c r="V7" i="2"/>
  <c r="S7" i="2"/>
  <c r="Q7" i="2"/>
  <c r="R7" i="2"/>
  <c r="AD6" i="2"/>
  <c r="M6" i="2"/>
  <c r="AA6" i="2"/>
  <c r="AB6" i="2"/>
  <c r="AC6" i="2"/>
  <c r="Y6" i="2"/>
  <c r="X6" i="2"/>
  <c r="W6" i="2"/>
  <c r="L6" i="2"/>
  <c r="V6" i="2"/>
  <c r="S6" i="2"/>
  <c r="Q6" i="2"/>
  <c r="R6" i="2"/>
  <c r="AD5" i="2"/>
  <c r="M5" i="2"/>
  <c r="AA5" i="2"/>
  <c r="AB5" i="2"/>
  <c r="AC5" i="2"/>
  <c r="Y5" i="2"/>
  <c r="X5" i="2"/>
  <c r="W5" i="2"/>
  <c r="L5" i="2"/>
  <c r="V5" i="2"/>
  <c r="S5" i="2"/>
  <c r="Q5" i="2"/>
  <c r="R5" i="2"/>
  <c r="AD4" i="2"/>
  <c r="M4" i="2"/>
  <c r="AA4" i="2"/>
  <c r="AB4" i="2"/>
  <c r="AC4" i="2"/>
  <c r="Y4" i="2"/>
  <c r="X4" i="2"/>
  <c r="W4" i="2"/>
  <c r="L4" i="2"/>
  <c r="V4" i="2"/>
  <c r="S4" i="2"/>
  <c r="Q4" i="2"/>
  <c r="R4" i="2"/>
  <c r="AD3" i="2"/>
  <c r="M3" i="2"/>
  <c r="AA3" i="2"/>
  <c r="AB3" i="2"/>
  <c r="AC3" i="2"/>
  <c r="Y3" i="2"/>
  <c r="X3" i="2"/>
  <c r="W3" i="2"/>
  <c r="L3" i="2"/>
  <c r="V3" i="2"/>
  <c r="S3" i="2"/>
  <c r="Q3" i="2"/>
  <c r="R3" i="2"/>
  <c r="I47" i="1"/>
  <c r="I44" i="1"/>
  <c r="I37" i="1"/>
  <c r="I20" i="1"/>
  <c r="I40" i="1"/>
  <c r="I41" i="1"/>
  <c r="I38" i="1"/>
  <c r="I36" i="1"/>
  <c r="I34" i="1"/>
  <c r="I24" i="1"/>
  <c r="I25" i="1"/>
  <c r="I26" i="1"/>
  <c r="I28" i="1"/>
  <c r="I29" i="1"/>
  <c r="I30" i="1"/>
  <c r="I32" i="1"/>
  <c r="I22" i="1"/>
  <c r="I21" i="1"/>
  <c r="I19" i="1"/>
  <c r="I17" i="1"/>
  <c r="I16" i="1"/>
  <c r="I15" i="1"/>
  <c r="I13" i="1"/>
  <c r="I12" i="1"/>
  <c r="I11" i="1"/>
</calcChain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5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7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</commentList>
</comments>
</file>

<file path=xl/sharedStrings.xml><?xml version="1.0" encoding="utf-8"?>
<sst xmlns="http://schemas.openxmlformats.org/spreadsheetml/2006/main" count="111" uniqueCount="86">
  <si>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</si>
  <si>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</si>
  <si>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</si>
  <si>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</si>
  <si>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</si>
  <si>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</si>
  <si>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</si>
  <si>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</si>
  <si>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</si>
  <si>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</si>
  <si>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</si>
  <si>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</si>
  <si>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</si>
  <si>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</si>
  <si>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</si>
  <si>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</si>
  <si>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</si>
  <si>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</si>
  <si>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</si>
  <si>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</si>
  <si>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</si>
  <si>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</si>
  <si>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</si>
  <si>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</si>
  <si>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</si>
  <si>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</si>
  <si>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</si>
  <si>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</si>
  <si>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</si>
  <si>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</si>
  <si>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</si>
  <si>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</si>
  <si>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</si>
  <si>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</si>
  <si>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</si>
  <si>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</si>
  <si>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</si>
  <si>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</si>
  <si>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</si>
  <si>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</si>
  <si>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</si>
  <si>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</si>
  <si>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</si>
  <si>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</si>
  <si>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</si>
  <si>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</si>
  <si>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</si>
  <si>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</si>
  <si>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</si>
  <si>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</si>
  <si>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</si>
  <si>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</si>
  <si>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</si>
  <si>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</si>
  <si>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</si>
  <si>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</si>
  <si>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</si>
  <si>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</si>
  <si>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</si>
  <si>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</si>
  <si>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</si>
  <si>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</si>
  <si>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</si>
  <si>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2018-08-12</t>
  </si>
  <si>
    <t>13:10</t>
  </si>
  <si>
    <t>CrownBet</t>
  </si>
  <si>
    <t>Dutch</t>
  </si>
  <si>
    <t>Round 21 - North Melbourne v Western Bulldogs</t>
  </si>
  <si>
    <t>Western Bulldogs</t>
  </si>
  <si>
    <t>If your team win, we'll double your winnings up to the first $25 of your stake.</t>
  </si>
  <si>
    <t>https://bonusmoney.com.au/offer-calendar/?event_id=73587&amp;calc=1</t>
  </si>
  <si>
    <t>Betfair</t>
  </si>
  <si>
    <t>North Melbourne</t>
  </si>
  <si>
    <t>Qualifying Profit $7.36 (6.00%)</t>
  </si>
  <si>
    <t>15:20</t>
  </si>
  <si>
    <t>Round 21 - Melbourne v Sydney</t>
  </si>
  <si>
    <t>Sydney</t>
  </si>
  <si>
    <t>https://bonusmoney.com.au/offer-calendar/?event_id=73586&amp;calc=1</t>
  </si>
  <si>
    <t>Qualifying Profit $5.20 (5.17%)</t>
  </si>
  <si>
    <t>Melbourne</t>
  </si>
  <si>
    <t>16:40</t>
  </si>
  <si>
    <t>Round 21 - Fremantle v Carlton</t>
  </si>
  <si>
    <t>Carlton</t>
  </si>
  <si>
    <t>https://bonusmoney.com.au/offer-calendar/?event_id=73582&amp;calc=1</t>
  </si>
  <si>
    <t>Qualifying Profit $5.46 (4.34%)</t>
  </si>
  <si>
    <t>Fremantle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</si>
</sst>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24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bonusmoney.com.au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nusmoney.com.au/offer-calendar/?event_id=73586&amp;calc=1" TargetMode="External"/><Relationship Id="rId4" Type="http://schemas.openxmlformats.org/officeDocument/2006/relationships/hyperlink" Target="https://bonusmoney.com.au/offer-calendar/?event_id=73586&amp;calc=1" TargetMode="External"/><Relationship Id="rId5" Type="http://schemas.openxmlformats.org/officeDocument/2006/relationships/hyperlink" Target="https://bonusmoney.com.au/offer-calendar/?event_id=73582&amp;calc=1" TargetMode="External"/><Relationship Id="rId6" Type="http://schemas.openxmlformats.org/officeDocument/2006/relationships/hyperlink" Target="https://bonusmoney.com.au/offer-calendar/?event_id=73582&amp;calc=1" TargetMode="External"/><Relationship Id="rId7" Type="http://schemas.openxmlformats.org/officeDocument/2006/relationships/vmlDrawing" Target="../drawings/vmlDrawing1.vml"/><Relationship Id="rId8" Type="http://schemas.openxmlformats.org/officeDocument/2006/relationships/comments" Target="../comments1.xml"/><Relationship Id="rId1" Type="http://schemas.openxmlformats.org/officeDocument/2006/relationships/hyperlink" Target="https://bonusmoney.com.au/offer-calendar/?event_id=73587&amp;calc=1" TargetMode="External"/><Relationship Id="rId2" Type="http://schemas.openxmlformats.org/officeDocument/2006/relationships/hyperlink" Target="https://bonusmoney.com.au/offer-calendar/?event_id=73587&amp;cal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/>
  </sheetViews>
  <sheetFormatPr baseColWidth="10" defaultColWidth="8.83203125" defaultRowHeight="15" x14ac:dyDescent="0.2"/>
  <sheetData>
    <row r="2" spans="2:9" x14ac:dyDescent="0.2">
      <c r="B2" s="1"/>
      <c r="C2" s="1"/>
      <c r="D2" s="1"/>
      <c r="E2" s="1"/>
      <c r="F2" s="1"/>
      <c r="G2" s="1"/>
      <c r="H2" s="1"/>
      <c r="I2" s="1"/>
    </row>
    <row r="3" spans="2:9" x14ac:dyDescent="0.2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">
      <c r="B5" s="1"/>
      <c r="C5" s="1"/>
      <c r="D5" s="1"/>
      <c r="E5" s="1"/>
      <c r="F5" s="1"/>
      <c r="G5" s="1"/>
      <c r="H5" s="1"/>
      <c r="I5" s="1"/>
    </row>
    <row r="6" spans="2:9" x14ac:dyDescent="0.2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1"/>
      <c r="C8" s="1"/>
      <c r="D8" s="1"/>
      <c r="E8" s="1"/>
      <c r="F8" s="1"/>
      <c r="G8" s="1"/>
      <c r="H8" s="1"/>
      <c r="I8" s="1"/>
    </row>
    <row r="9" spans="2:9" x14ac:dyDescent="0.2">
      <c r="B9" s="1"/>
      <c r="C9" s="1"/>
      <c r="D9" s="1"/>
      <c r="E9" s="1"/>
      <c r="F9" s="1"/>
      <c r="G9" s="1"/>
      <c r="H9" s="1"/>
      <c r="I9" s="1"/>
    </row>
    <row r="11" spans="2:9" x14ac:dyDescent="0.2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348.97</v>
      </c>
    </row>
    <row r="12" spans="2:9" x14ac:dyDescent="0.2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385.02923499999997</v>
      </c>
    </row>
    <row r="15" spans="2:9" x14ac:dyDescent="0.2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30</v>
      </c>
    </row>
    <row r="36" spans="2:9" x14ac:dyDescent="0.2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">
      <c r="B45" s="11" t="s">
        <v>57</v>
      </c>
    </row>
    <row r="47" spans="2:9" x14ac:dyDescent="0.2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0"/>
  <sheetViews>
    <sheetView tabSelected="1" workbookViewId="0">
      <selection activeCell="C5" sqref="C5"/>
    </sheetView>
  </sheetViews>
  <sheetFormatPr baseColWidth="10" defaultColWidth="8.83203125" defaultRowHeight="15" x14ac:dyDescent="0.2"/>
  <cols>
    <col min="5" max="5" width="25.6640625" customWidth="1"/>
    <col min="7" max="7" width="20.6640625" customWidth="1"/>
  </cols>
  <sheetData>
    <row r="1" spans="1:33" x14ac:dyDescent="0.2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10</v>
      </c>
      <c r="G3" s="16" t="s">
        <v>68</v>
      </c>
      <c r="H3" s="3">
        <v>25</v>
      </c>
      <c r="I3" s="16">
        <v>25</v>
      </c>
      <c r="J3" s="16">
        <v>5.2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25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10</v>
      </c>
      <c r="T3" s="15"/>
      <c r="U3" s="15"/>
      <c r="V3" s="3">
        <f>(I3*J3)-L3*(K3-1)-I3</f>
        <v>105</v>
      </c>
      <c r="W3" s="3">
        <f>I3*(J3-1) - IF(C3="Betfair",I3*(J3-1) * AB3, 0)</f>
        <v>105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 t="s">
        <v>73</v>
      </c>
    </row>
    <row r="4" spans="1:33" x14ac:dyDescent="0.2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0</v>
      </c>
      <c r="G4" s="20" t="s">
        <v>72</v>
      </c>
      <c r="H4" s="5">
        <v>0</v>
      </c>
      <c r="I4" s="20">
        <v>97.63</v>
      </c>
      <c r="J4" s="20">
        <v>1.34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0</v>
      </c>
      <c r="T4" s="15"/>
      <c r="U4" s="15"/>
      <c r="V4" s="5">
        <f>(I4*J4)-L4*(K4-1)-I4</f>
        <v>33.194199999999995</v>
      </c>
      <c r="W4" s="5">
        <f>I4*(J4-1) - IF(C4="Betfair",I4*(J4-1) * AB4, 0)</f>
        <v>32.364345000000007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/>
      <c r="AF4" s="15" t="s">
        <v>70</v>
      </c>
      <c r="AG4" s="8"/>
    </row>
    <row r="5" spans="1:33" x14ac:dyDescent="0.2">
      <c r="A5" s="6" t="s">
        <v>63</v>
      </c>
      <c r="B5" s="6" t="s">
        <v>74</v>
      </c>
      <c r="C5" s="6" t="s">
        <v>65</v>
      </c>
      <c r="D5" s="6" t="s">
        <v>66</v>
      </c>
      <c r="E5" s="6" t="s">
        <v>75</v>
      </c>
      <c r="F5" s="3">
        <v>10</v>
      </c>
      <c r="G5" s="16" t="s">
        <v>76</v>
      </c>
      <c r="H5" s="3">
        <v>25</v>
      </c>
      <c r="I5" s="16">
        <v>25</v>
      </c>
      <c r="J5" s="16">
        <v>4.2300000000000004</v>
      </c>
      <c r="K5" s="17"/>
      <c r="L5" s="3">
        <f>IF(K5 = "", 0, ((I5*(J5-AD5))/((K5-AB5))))</f>
        <v>0</v>
      </c>
      <c r="M5" s="17">
        <f>IF(C3="Dutch",0,)</f>
        <v>0</v>
      </c>
      <c r="N5" s="18"/>
      <c r="O5" s="18"/>
      <c r="P5" s="3">
        <v>25</v>
      </c>
      <c r="Q5" s="3">
        <f>IF(AND(D5="Dutch", O5=""), 0, IF(N5="win", W5 - Y5, (X5-I5)+I5*AD5))</f>
        <v>0</v>
      </c>
      <c r="R5" s="3">
        <f>Q5+IF(O5= "yes", (P5* J$1), 0)</f>
        <v>0</v>
      </c>
      <c r="S5" s="3">
        <f>IF(D5="Bonus", 0, IF(OR(D5="Dutch", D5="Qualifier"), F5, U5))</f>
        <v>10</v>
      </c>
      <c r="T5" s="15"/>
      <c r="U5" s="15"/>
      <c r="V5" s="3">
        <f>(I5*J5)-L5*(K5-1)-I5</f>
        <v>80.750000000000014</v>
      </c>
      <c r="W5" s="3">
        <f>I5*(J5-1) - IF(C5="Betfair",I5*(J5-1) * AB5, 0)</f>
        <v>80.750000000000014</v>
      </c>
      <c r="X5" s="3">
        <f>M5-AC5</f>
        <v>0</v>
      </c>
      <c r="Y5" s="3">
        <f>M5*(K5-1)</f>
        <v>0</v>
      </c>
      <c r="Z5" s="19">
        <v>2.5000000000000001E-2</v>
      </c>
      <c r="AA5" s="19">
        <f>D$1</f>
        <v>0</v>
      </c>
      <c r="AB5" s="19">
        <f>Z5 - (AA5 * Z5)</f>
        <v>2.5000000000000001E-2</v>
      </c>
      <c r="AC5" s="3">
        <f>M5 * AB5</f>
        <v>0</v>
      </c>
      <c r="AD5" s="6">
        <f>IF(OR(D5="Bonus", D5="Signup"),1,0)</f>
        <v>0</v>
      </c>
      <c r="AE5" s="6" t="s">
        <v>69</v>
      </c>
      <c r="AF5" s="15" t="s">
        <v>77</v>
      </c>
      <c r="AG5" s="6" t="s">
        <v>78</v>
      </c>
    </row>
    <row r="6" spans="1:33" x14ac:dyDescent="0.2">
      <c r="A6" s="8" t="s">
        <v>63</v>
      </c>
      <c r="B6" s="8" t="s">
        <v>74</v>
      </c>
      <c r="C6" s="8" t="s">
        <v>71</v>
      </c>
      <c r="D6" s="8" t="s">
        <v>66</v>
      </c>
      <c r="E6" s="8" t="s">
        <v>75</v>
      </c>
      <c r="F6" s="5">
        <v>0</v>
      </c>
      <c r="G6" s="20" t="s">
        <v>79</v>
      </c>
      <c r="H6" s="5">
        <v>0</v>
      </c>
      <c r="I6" s="20">
        <v>75.55</v>
      </c>
      <c r="J6" s="20">
        <v>1.41</v>
      </c>
      <c r="K6" s="21"/>
      <c r="L6" s="5">
        <f>IF(K6 = "", 0, ((I6*(J6-AD6))/((K6-AB6))))</f>
        <v>0</v>
      </c>
      <c r="M6" s="21">
        <f>IF(C4="Dutch",0,)</f>
        <v>0</v>
      </c>
      <c r="N6" s="22"/>
      <c r="O6" s="22"/>
      <c r="P6" s="5">
        <v>0</v>
      </c>
      <c r="Q6" s="5">
        <f>IF(AND(D6="Dutch", O6=""), 0, IF(N6="win", W6 - Y6, (X6-I6)+I6*AD6))</f>
        <v>0</v>
      </c>
      <c r="R6" s="5">
        <f>Q6+IF(O6= "yes", (P6* J$1), 0)</f>
        <v>0</v>
      </c>
      <c r="S6" s="5">
        <f>IF(D6="Bonus", 0, IF(OR(D6="Dutch", D6="Qualifier"), F6, U6))</f>
        <v>0</v>
      </c>
      <c r="T6" s="15"/>
      <c r="U6" s="15"/>
      <c r="V6" s="5">
        <f>(I6*J6)-L6*(K6-1)-I6</f>
        <v>30.975499999999997</v>
      </c>
      <c r="W6" s="5">
        <f>I6*(J6-1) - IF(C6="Betfair",I6*(J6-1) * AB6, 0)</f>
        <v>30.201112499999994</v>
      </c>
      <c r="X6" s="5">
        <f>M6-AC6</f>
        <v>0</v>
      </c>
      <c r="Y6" s="5">
        <f>M6*(K6-1)</f>
        <v>0</v>
      </c>
      <c r="Z6" s="7">
        <v>2.5000000000000001E-2</v>
      </c>
      <c r="AA6" s="7">
        <f>D$1</f>
        <v>0</v>
      </c>
      <c r="AB6" s="7">
        <f>Z6 - (AA6 * Z6)</f>
        <v>2.5000000000000001E-2</v>
      </c>
      <c r="AC6" s="5">
        <f>M6 * AB6</f>
        <v>0</v>
      </c>
      <c r="AD6" s="8">
        <f>IF(OR(D6="Bonus", D6="Signup"),1,0)</f>
        <v>0</v>
      </c>
      <c r="AE6" s="8"/>
      <c r="AF6" s="15" t="s">
        <v>77</v>
      </c>
      <c r="AG6" s="8"/>
    </row>
    <row r="7" spans="1:33" x14ac:dyDescent="0.2">
      <c r="A7" s="6" t="s">
        <v>63</v>
      </c>
      <c r="B7" s="6" t="s">
        <v>80</v>
      </c>
      <c r="C7" s="6" t="s">
        <v>65</v>
      </c>
      <c r="D7" s="6" t="s">
        <v>66</v>
      </c>
      <c r="E7" s="6" t="s">
        <v>81</v>
      </c>
      <c r="F7" s="3">
        <v>10</v>
      </c>
      <c r="G7" s="16" t="s">
        <v>82</v>
      </c>
      <c r="H7" s="3">
        <v>25</v>
      </c>
      <c r="I7" s="16">
        <v>25</v>
      </c>
      <c r="J7" s="16">
        <v>5.25</v>
      </c>
      <c r="K7" s="17"/>
      <c r="L7" s="3">
        <f>IF(K7 = "", 0, ((I7*(J7-AD7))/((K7-AB7))))</f>
        <v>0</v>
      </c>
      <c r="M7" s="17">
        <f>IF(C5="Dutch",0,)</f>
        <v>0</v>
      </c>
      <c r="N7" s="18"/>
      <c r="O7" s="18"/>
      <c r="P7" s="3">
        <v>25</v>
      </c>
      <c r="Q7" s="3">
        <f>IF(AND(D7="Dutch", O7=""), 0, IF(N7="win", W7 - Y7, (X7-I7)+I7*AD7))</f>
        <v>0</v>
      </c>
      <c r="R7" s="3">
        <f>Q7+IF(O7= "yes", (P7* J$1), 0)</f>
        <v>0</v>
      </c>
      <c r="S7" s="3">
        <f>IF(D7="Bonus", 0, IF(OR(D7="Dutch", D7="Qualifier"), F7, U7))</f>
        <v>10</v>
      </c>
      <c r="T7" s="15"/>
      <c r="U7" s="15"/>
      <c r="V7" s="3">
        <f>(I7*J7)-L7*(K7-1)-I7</f>
        <v>106.25</v>
      </c>
      <c r="W7" s="3">
        <f>I7*(J7-1) - IF(C7="Betfair",I7*(J7-1) * AB7, 0)</f>
        <v>106.25</v>
      </c>
      <c r="X7" s="3">
        <f>M7-AC7</f>
        <v>0</v>
      </c>
      <c r="Y7" s="3">
        <f>M7*(K7-1)</f>
        <v>0</v>
      </c>
      <c r="Z7" s="19">
        <v>2.5000000000000001E-2</v>
      </c>
      <c r="AA7" s="19">
        <f>D$1</f>
        <v>0</v>
      </c>
      <c r="AB7" s="19">
        <f>Z7 - (AA7 * Z7)</f>
        <v>2.5000000000000001E-2</v>
      </c>
      <c r="AC7" s="3">
        <f>M7 * AB7</f>
        <v>0</v>
      </c>
      <c r="AD7" s="6">
        <f>IF(OR(D7="Bonus", D7="Signup"),1,0)</f>
        <v>0</v>
      </c>
      <c r="AE7" s="6" t="s">
        <v>69</v>
      </c>
      <c r="AF7" s="15" t="s">
        <v>83</v>
      </c>
      <c r="AG7" s="6" t="s">
        <v>84</v>
      </c>
    </row>
    <row r="8" spans="1:33" x14ac:dyDescent="0.2">
      <c r="A8" s="8" t="s">
        <v>63</v>
      </c>
      <c r="B8" s="8" t="s">
        <v>80</v>
      </c>
      <c r="C8" s="8" t="s">
        <v>71</v>
      </c>
      <c r="D8" s="8" t="s">
        <v>66</v>
      </c>
      <c r="E8" s="8" t="s">
        <v>81</v>
      </c>
      <c r="F8" s="5">
        <v>0</v>
      </c>
      <c r="G8" s="20" t="s">
        <v>85</v>
      </c>
      <c r="H8" s="5">
        <v>0</v>
      </c>
      <c r="I8" s="20">
        <v>100.79</v>
      </c>
      <c r="J8" s="20">
        <v>1.31</v>
      </c>
      <c r="K8" s="21"/>
      <c r="L8" s="5">
        <f>IF(K8 = "", 0, ((I8*(J8-AD8))/((K8-AB8))))</f>
        <v>0</v>
      </c>
      <c r="M8" s="21">
        <f>IF(C6="Dutch",0,)</f>
        <v>0</v>
      </c>
      <c r="N8" s="22"/>
      <c r="O8" s="22"/>
      <c r="P8" s="5">
        <v>0</v>
      </c>
      <c r="Q8" s="5">
        <f>IF(AND(D8="Dutch", O8=""), 0, IF(N8="win", W8 - Y8, (X8-I8)+I8*AD8))</f>
        <v>0</v>
      </c>
      <c r="R8" s="5">
        <f>Q8+IF(O8= "yes", (P8* J$1), 0)</f>
        <v>0</v>
      </c>
      <c r="S8" s="5">
        <f>IF(D8="Bonus", 0, IF(OR(D8="Dutch", D8="Qualifier"), F8, U8))</f>
        <v>0</v>
      </c>
      <c r="T8" s="15"/>
      <c r="U8" s="15"/>
      <c r="V8" s="5">
        <f>(I8*J8)-L8*(K8-1)-I8</f>
        <v>31.244900000000015</v>
      </c>
      <c r="W8" s="5">
        <f>I8*(J8-1) - IF(C8="Betfair",I8*(J8-1) * AB8, 0)</f>
        <v>30.46377750000001</v>
      </c>
      <c r="X8" s="5">
        <f>M8-AC8</f>
        <v>0</v>
      </c>
      <c r="Y8" s="5">
        <f>M8*(K8-1)</f>
        <v>0</v>
      </c>
      <c r="Z8" s="7">
        <v>2.5000000000000001E-2</v>
      </c>
      <c r="AA8" s="7">
        <f>D$1</f>
        <v>0</v>
      </c>
      <c r="AB8" s="7">
        <f>Z8 - (AA8 * Z8)</f>
        <v>2.5000000000000001E-2</v>
      </c>
      <c r="AC8" s="5">
        <f>M8 * AB8</f>
        <v>0</v>
      </c>
      <c r="AD8" s="8">
        <f>IF(OR(D8="Bonus", D8="Signup"),1,0)</f>
        <v>0</v>
      </c>
      <c r="AE8" s="8"/>
      <c r="AF8" s="15" t="s">
        <v>83</v>
      </c>
      <c r="AG8" s="8"/>
    </row>
    <row r="9" spans="1:33" x14ac:dyDescent="0.2">
      <c r="A9" s="6"/>
      <c r="B9" s="6"/>
      <c r="C9" s="6"/>
      <c r="D9" s="6"/>
      <c r="E9" s="6"/>
      <c r="F9" s="3"/>
      <c r="G9" s="18"/>
      <c r="H9" s="3"/>
      <c r="I9" s="16"/>
      <c r="J9" s="17"/>
      <c r="K9" s="18"/>
      <c r="L9" s="18"/>
      <c r="M9" s="3"/>
      <c r="N9" s="3"/>
      <c r="O9" s="3"/>
      <c r="P9" s="3"/>
      <c r="Q9" s="6"/>
      <c r="R9" s="6"/>
      <c r="S9" s="3"/>
      <c r="V9" s="3"/>
      <c r="W9" s="3"/>
      <c r="X9" s="3"/>
      <c r="Y9" s="19"/>
      <c r="Z9" s="19"/>
      <c r="AA9" s="19"/>
      <c r="AB9" s="3"/>
      <c r="AC9" s="6"/>
      <c r="AD9" s="6"/>
      <c r="AE9" s="6"/>
      <c r="AF9" s="6"/>
    </row>
    <row r="10" spans="1:33" x14ac:dyDescent="0.2">
      <c r="A10" s="8"/>
      <c r="B10" s="8"/>
      <c r="C10" s="8"/>
      <c r="D10" s="8"/>
      <c r="E10" s="8"/>
      <c r="F10" s="5"/>
      <c r="G10" s="22"/>
      <c r="H10" s="5"/>
      <c r="I10" s="20"/>
      <c r="J10" s="21"/>
      <c r="K10" s="22"/>
      <c r="L10" s="22"/>
      <c r="M10" s="5"/>
      <c r="N10" s="5"/>
      <c r="O10" s="5"/>
      <c r="P10" s="5"/>
      <c r="Q10" s="8"/>
      <c r="R10" s="8"/>
      <c r="S10" s="5"/>
      <c r="V10" s="5"/>
      <c r="W10" s="5"/>
      <c r="X10" s="5"/>
      <c r="Y10" s="7"/>
      <c r="Z10" s="7"/>
      <c r="AA10" s="7"/>
      <c r="AB10" s="5"/>
      <c r="AC10" s="8"/>
      <c r="AD10" s="8"/>
      <c r="AE10" s="8"/>
      <c r="AF10" s="8"/>
    </row>
    <row r="11" spans="1:33" x14ac:dyDescent="0.2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  <c r="AE11" s="6"/>
      <c r="AF11" s="6"/>
    </row>
    <row r="12" spans="1:33" x14ac:dyDescent="0.2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  <c r="AE12" s="8"/>
      <c r="AF12" s="8"/>
    </row>
    <row r="13" spans="1:33" x14ac:dyDescent="0.2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/>
  <conditionalFormatting sqref="G3:G4 G9:G100000">
    <cfRule type="containsBlanks" dxfId="23" priority="13">
      <formula>LEN(TRIM(G3))=0</formula>
    </cfRule>
  </conditionalFormatting>
  <conditionalFormatting sqref="I3:I4 I9:I100000">
    <cfRule type="containsBlanks" dxfId="22" priority="14">
      <formula>LEN(TRIM(I3))=0</formula>
    </cfRule>
  </conditionalFormatting>
  <conditionalFormatting sqref="J3:J4 J9:J100000">
    <cfRule type="containsBlanks" dxfId="21" priority="15">
      <formula>LEN(TRIM(J3))=0</formula>
    </cfRule>
  </conditionalFormatting>
  <conditionalFormatting sqref="M3:M4 M9:M100000">
    <cfRule type="containsBlanks" dxfId="20" priority="16">
      <formula>LEN(TRIM(M3))=0</formula>
    </cfRule>
  </conditionalFormatting>
  <conditionalFormatting sqref="N3:N4 N9:N100000">
    <cfRule type="containsBlanks" dxfId="19" priority="17">
      <formula>LEN(TRIM(N3))=0</formula>
    </cfRule>
  </conditionalFormatting>
  <conditionalFormatting sqref="O3:O4 O9:O100000">
    <cfRule type="containsBlanks" dxfId="18" priority="18">
      <formula>LEN(TRIM(O3))=0</formula>
    </cfRule>
  </conditionalFormatting>
  <conditionalFormatting sqref="G5:G6">
    <cfRule type="containsBlanks" dxfId="17" priority="7">
      <formula>LEN(TRIM(G5))=0</formula>
    </cfRule>
  </conditionalFormatting>
  <conditionalFormatting sqref="I5:I6">
    <cfRule type="containsBlanks" dxfId="16" priority="8">
      <formula>LEN(TRIM(I5))=0</formula>
    </cfRule>
  </conditionalFormatting>
  <conditionalFormatting sqref="J5:J6">
    <cfRule type="containsBlanks" dxfId="15" priority="9">
      <formula>LEN(TRIM(J5))=0</formula>
    </cfRule>
  </conditionalFormatting>
  <conditionalFormatting sqref="M5:M6">
    <cfRule type="containsBlanks" dxfId="14" priority="10">
      <formula>LEN(TRIM(M5))=0</formula>
    </cfRule>
  </conditionalFormatting>
  <conditionalFormatting sqref="N5:N6">
    <cfRule type="containsBlanks" dxfId="13" priority="11">
      <formula>LEN(TRIM(N5))=0</formula>
    </cfRule>
  </conditionalFormatting>
  <conditionalFormatting sqref="O5:O6">
    <cfRule type="containsBlanks" dxfId="12" priority="12">
      <formula>LEN(TRIM(O5))=0</formula>
    </cfRule>
  </conditionalFormatting>
  <conditionalFormatting sqref="G7:G8">
    <cfRule type="containsBlanks" dxfId="11" priority="1">
      <formula>LEN(TRIM(G7))=0</formula>
    </cfRule>
  </conditionalFormatting>
  <conditionalFormatting sqref="I7:I8">
    <cfRule type="containsBlanks" dxfId="9" priority="2">
      <formula>LEN(TRIM(I7))=0</formula>
    </cfRule>
  </conditionalFormatting>
  <conditionalFormatting sqref="J7:J8">
    <cfRule type="containsBlanks" dxfId="7" priority="3">
      <formula>LEN(TRIM(J7))=0</formula>
    </cfRule>
  </conditionalFormatting>
  <conditionalFormatting sqref="M7:M8">
    <cfRule type="containsBlanks" dxfId="5" priority="4">
      <formula>LEN(TRIM(M7))=0</formula>
    </cfRule>
  </conditionalFormatting>
  <conditionalFormatting sqref="N7:N8">
    <cfRule type="containsBlanks" dxfId="3" priority="5">
      <formula>LEN(TRIM(N7))=0</formula>
    </cfRule>
  </conditionalFormatting>
  <conditionalFormatting sqref="O7:O8">
    <cfRule type="containsBlanks" dxfId="1" priority="6">
      <formula>LEN(TRIM(O7))=0</formula>
    </cfRule>
  </conditionalFormatting>
  <dataValidations count="3">
    <dataValidation type="list" allowBlank="1" showInputMessage="1" showErrorMessage="1" sqref="D3:D100000">
      <formula1>"Signup,Bonus,Turnover,Qualifier,Boost,Dutch"</formula1>
    </dataValidation>
    <dataValidation type="list" allowBlank="1" showInputMessage="1" showErrorMessage="1" sqref="N3:N100000">
      <formula1>"win,lose,"</formula1>
    </dataValidation>
    <dataValidation type="list" allowBlank="1" showInputMessage="1" showErrorMessage="1" sqref="O3:O100000">
      <formula1>"yes,no,n/a"</formula1>
    </dataValidation>
  </dataValidations>
  <hyperlinks>
    <hyperlink ref="AF3" r:id="rId1"/>
    <hyperlink ref="AF4" r:id="rId2"/>
    <hyperlink ref="AF5" r:id="rId3"/>
    <hyperlink ref="AF6" r:id="rId4"/>
    <hyperlink ref="AF7" r:id="rId5"/>
    <hyperlink ref="AF8" r:id="rId6"/>
  </hyperlinks>
  <pageMargins left="0.7" right="0.7" top="0.75" bottom="0.75" header="0.3" footer="0.3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2018-08-11T22:53:46Z</dcterms:created>
  <dcterms:modified xsi:type="dcterms:W3CDTF">2018-08-11T22:59:03Z</dcterms:modified>
</cp:coreProperties>
</file>